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xemple" sheetId="1" r:id="rId1"/>
    <sheet name="KM1" sheetId="2" r:id="rId2"/>
    <sheet name="KM2" sheetId="3" r:id="rId3"/>
    <sheet name="KM3" sheetId="4" r:id="rId4"/>
  </sheets>
  <definedNames/>
  <calcPr fullCalcOnLoad="1"/>
</workbook>
</file>

<file path=xl/sharedStrings.xml><?xml version="1.0" encoding="utf-8"?>
<sst xmlns="http://schemas.openxmlformats.org/spreadsheetml/2006/main" count="107" uniqueCount="32">
  <si>
    <t>Dossier :</t>
  </si>
  <si>
    <t>Date :</t>
  </si>
  <si>
    <t>Commune :</t>
  </si>
  <si>
    <t>Client :</t>
  </si>
  <si>
    <t>Opérateur :</t>
  </si>
  <si>
    <t>Dépouillement :</t>
  </si>
  <si>
    <t>P (m)</t>
  </si>
  <si>
    <t>l (m)</t>
  </si>
  <si>
    <t>L (m)</t>
  </si>
  <si>
    <t>C</t>
  </si>
  <si>
    <t>Référence</t>
  </si>
  <si>
    <t>t (min)</t>
  </si>
  <si>
    <t>K (m/s)</t>
  </si>
  <si>
    <t>-</t>
  </si>
  <si>
    <t>Nature du sol</t>
  </si>
  <si>
    <t>Profondeur (m)</t>
  </si>
  <si>
    <t>COUPE DE SOL</t>
  </si>
  <si>
    <t>K (mm/h)</t>
  </si>
  <si>
    <t>Perméabilité moyenne</t>
  </si>
  <si>
    <r>
      <t>∆</t>
    </r>
    <r>
      <rPr>
        <b/>
        <sz val="8"/>
        <rFont val="Arial"/>
        <family val="2"/>
      </rPr>
      <t xml:space="preserve"> h / TN (m)</t>
    </r>
  </si>
  <si>
    <t>h d'eau (m)</t>
  </si>
  <si>
    <t>ESSAI D'INFILTRATION DE TYPE MATSUO - ESSAI A LA FOSSE</t>
  </si>
  <si>
    <t>KM1</t>
  </si>
  <si>
    <t>KM2</t>
  </si>
  <si>
    <t>KM3</t>
  </si>
  <si>
    <t>KM???</t>
  </si>
  <si>
    <t>Terre végétale</t>
  </si>
  <si>
    <t>0,2 - 0,5</t>
  </si>
  <si>
    <t>0 - 0,2</t>
  </si>
  <si>
    <t>Limon brun + silex</t>
  </si>
  <si>
    <t>???</t>
  </si>
  <si>
    <t>Seul les cases jaunes sont à remplir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</si>
</sst>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h:mm:ss"/>
    <numFmt numFmtId="174" formatCode="0.000"/>
    <numFmt numFmtId="175" formatCode="dd/mm/yy\ hh:mm:ss"/>
    <numFmt numFmtId="176" formatCode="mmm\-yyyy"/>
    <numFmt numFmtId="177" formatCode="0.0000000"/>
    <numFmt numFmtId="178" formatCode="0.000000"/>
    <numFmt numFmtId="179" formatCode="0.00000"/>
    <numFmt numFmtId="180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14" xfId="0" applyNumberForma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34" borderId="16" xfId="0" applyNumberFormat="1" applyFill="1" applyBorder="1" applyAlignment="1">
      <alignment horizontal="center"/>
    </xf>
    <xf numFmtId="1" fontId="0" fillId="34" borderId="17" xfId="0" applyNumberForma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172" fontId="0" fillId="34" borderId="17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1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2" fontId="0" fillId="35" borderId="23" xfId="0" applyNumberFormat="1" applyFill="1" applyBorder="1" applyAlignment="1">
      <alignment horizontal="center"/>
    </xf>
    <xf numFmtId="174" fontId="0" fillId="34" borderId="24" xfId="0" applyNumberFormat="1" applyFill="1" applyBorder="1" applyAlignment="1">
      <alignment horizontal="center"/>
    </xf>
    <xf numFmtId="174" fontId="0" fillId="34" borderId="25" xfId="0" applyNumberFormat="1" applyFill="1" applyBorder="1" applyAlignment="1">
      <alignment horizontal="center"/>
    </xf>
    <xf numFmtId="174" fontId="0" fillId="34" borderId="26" xfId="0" applyNumberFormat="1" applyFill="1" applyBorder="1" applyAlignment="1">
      <alignment horizontal="center"/>
    </xf>
    <xf numFmtId="2" fontId="0" fillId="35" borderId="27" xfId="0" applyNumberFormat="1" applyFill="1" applyBorder="1" applyAlignment="1">
      <alignment horizontal="center"/>
    </xf>
    <xf numFmtId="2" fontId="0" fillId="35" borderId="28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1" fillId="36" borderId="16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174" fontId="0" fillId="34" borderId="24" xfId="0" applyNumberFormat="1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15" fontId="0" fillId="0" borderId="30" xfId="0" applyNumberFormat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1" fontId="0" fillId="36" borderId="16" xfId="0" applyNumberForma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15" fontId="0" fillId="36" borderId="30" xfId="0" applyNumberForma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3775"/>
          <c:w val="0.9315"/>
          <c:h val="0.83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Exemple!$E$16:$E$35</c:f>
              <c:numCache/>
            </c:numRef>
          </c:xVal>
          <c:yVal>
            <c:numRef>
              <c:f>Exemple!$G$16:$G$35</c:f>
              <c:numCache/>
            </c:numRef>
          </c:yVal>
          <c:smooth val="1"/>
        </c:ser>
        <c:axId val="33609417"/>
        <c:axId val="34049298"/>
      </c:scatterChart>
      <c:valAx>
        <c:axId val="3360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9298"/>
        <c:crosses val="autoZero"/>
        <c:crossBetween val="midCat"/>
        <c:dispUnits/>
      </c:valAx>
      <c:valAx>
        <c:axId val="3404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09417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6"/>
          <c:w val="0.92925"/>
          <c:h val="0.841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KM1!$E$16:$E$35</c:f>
              <c:numCache/>
            </c:numRef>
          </c:xVal>
          <c:yVal>
            <c:numRef>
              <c:f>KM1!$G$16:$G$35</c:f>
              <c:numCache/>
            </c:numRef>
          </c:yVal>
          <c:smooth val="1"/>
        </c:ser>
        <c:axId val="38008227"/>
        <c:axId val="6529724"/>
      </c:scatterChart>
      <c:valAx>
        <c:axId val="3800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24"/>
        <c:crosses val="autoZero"/>
        <c:crossBetween val="midCat"/>
        <c:dispUnits/>
      </c:valAx>
      <c:valAx>
        <c:axId val="6529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8227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3775"/>
          <c:w val="0.9315"/>
          <c:h val="0.83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KM2!$E$16:$E$35</c:f>
              <c:numCache/>
            </c:numRef>
          </c:xVal>
          <c:yVal>
            <c:numRef>
              <c:f>KM2!$G$16:$G$35</c:f>
              <c:numCache/>
            </c:numRef>
          </c:yVal>
          <c:smooth val="1"/>
        </c:ser>
        <c:axId val="58767517"/>
        <c:axId val="59145606"/>
      </c:scatterChart>
      <c:valAx>
        <c:axId val="5876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45606"/>
        <c:crosses val="autoZero"/>
        <c:crossBetween val="midCat"/>
        <c:dispUnits/>
      </c:valAx>
      <c:valAx>
        <c:axId val="59145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7517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3775"/>
          <c:w val="0.9315"/>
          <c:h val="0.83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KM3!$E$16:$E$35</c:f>
              <c:numCache/>
            </c:numRef>
          </c:xVal>
          <c:yVal>
            <c:numRef>
              <c:f>KM3!$G$16:$G$35</c:f>
              <c:numCache/>
            </c:numRef>
          </c:yVal>
          <c:smooth val="1"/>
        </c:ser>
        <c:axId val="62548407"/>
        <c:axId val="26064752"/>
      </c:scatterChart>
      <c:valAx>
        <c:axId val="62548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4752"/>
        <c:crosses val="autoZero"/>
        <c:crossBetween val="midCat"/>
        <c:dispUnits/>
      </c:valAx>
      <c:valAx>
        <c:axId val="26064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8407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41</xdr:row>
      <xdr:rowOff>9525</xdr:rowOff>
    </xdr:from>
    <xdr:to>
      <xdr:col>11</xdr:col>
      <xdr:colOff>247650</xdr:colOff>
      <xdr:row>57</xdr:row>
      <xdr:rowOff>85725</xdr:rowOff>
    </xdr:to>
    <xdr:graphicFrame>
      <xdr:nvGraphicFramePr>
        <xdr:cNvPr id="1" name="Graphique 2"/>
        <xdr:cNvGraphicFramePr/>
      </xdr:nvGraphicFramePr>
      <xdr:xfrm>
        <a:off x="3219450" y="6743700"/>
        <a:ext cx="6181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0</xdr:colOff>
      <xdr:row>14</xdr:row>
      <xdr:rowOff>0</xdr:rowOff>
    </xdr:from>
    <xdr:to>
      <xdr:col>15</xdr:col>
      <xdr:colOff>333375</xdr:colOff>
      <xdr:row>24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68486" t="30349" r="18841" b="52883"/>
        <a:stretch>
          <a:fillRect/>
        </a:stretch>
      </xdr:blipFill>
      <xdr:spPr>
        <a:xfrm>
          <a:off x="11039475" y="2314575"/>
          <a:ext cx="1857375" cy="1724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38100</xdr:colOff>
      <xdr:row>28</xdr:row>
      <xdr:rowOff>0</xdr:rowOff>
    </xdr:from>
    <xdr:to>
      <xdr:col>11</xdr:col>
      <xdr:colOff>1057275</xdr:colOff>
      <xdr:row>38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619625"/>
          <a:ext cx="3067050" cy="1781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41</xdr:row>
      <xdr:rowOff>9525</xdr:rowOff>
    </xdr:from>
    <xdr:to>
      <xdr:col>11</xdr:col>
      <xdr:colOff>247650</xdr:colOff>
      <xdr:row>57</xdr:row>
      <xdr:rowOff>85725</xdr:rowOff>
    </xdr:to>
    <xdr:graphicFrame>
      <xdr:nvGraphicFramePr>
        <xdr:cNvPr id="1" name="Graphique 2"/>
        <xdr:cNvGraphicFramePr/>
      </xdr:nvGraphicFramePr>
      <xdr:xfrm>
        <a:off x="3219450" y="6743700"/>
        <a:ext cx="6181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0</xdr:colOff>
      <xdr:row>14</xdr:row>
      <xdr:rowOff>0</xdr:rowOff>
    </xdr:from>
    <xdr:to>
      <xdr:col>15</xdr:col>
      <xdr:colOff>333375</xdr:colOff>
      <xdr:row>24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68486" t="30349" r="18841" b="52883"/>
        <a:stretch>
          <a:fillRect/>
        </a:stretch>
      </xdr:blipFill>
      <xdr:spPr>
        <a:xfrm>
          <a:off x="11039475" y="2314575"/>
          <a:ext cx="1857375" cy="1724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38100</xdr:colOff>
      <xdr:row>28</xdr:row>
      <xdr:rowOff>0</xdr:rowOff>
    </xdr:from>
    <xdr:to>
      <xdr:col>11</xdr:col>
      <xdr:colOff>1057275</xdr:colOff>
      <xdr:row>38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619625"/>
          <a:ext cx="3067050" cy="1781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41</xdr:row>
      <xdr:rowOff>9525</xdr:rowOff>
    </xdr:from>
    <xdr:to>
      <xdr:col>11</xdr:col>
      <xdr:colOff>247650</xdr:colOff>
      <xdr:row>57</xdr:row>
      <xdr:rowOff>85725</xdr:rowOff>
    </xdr:to>
    <xdr:graphicFrame>
      <xdr:nvGraphicFramePr>
        <xdr:cNvPr id="1" name="Graphique 2"/>
        <xdr:cNvGraphicFramePr/>
      </xdr:nvGraphicFramePr>
      <xdr:xfrm>
        <a:off x="3219450" y="6743700"/>
        <a:ext cx="6181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0</xdr:colOff>
      <xdr:row>14</xdr:row>
      <xdr:rowOff>0</xdr:rowOff>
    </xdr:from>
    <xdr:to>
      <xdr:col>15</xdr:col>
      <xdr:colOff>333375</xdr:colOff>
      <xdr:row>24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68486" t="30349" r="18841" b="52883"/>
        <a:stretch>
          <a:fillRect/>
        </a:stretch>
      </xdr:blipFill>
      <xdr:spPr>
        <a:xfrm>
          <a:off x="11039475" y="2314575"/>
          <a:ext cx="1857375" cy="1724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38100</xdr:colOff>
      <xdr:row>28</xdr:row>
      <xdr:rowOff>0</xdr:rowOff>
    </xdr:from>
    <xdr:to>
      <xdr:col>11</xdr:col>
      <xdr:colOff>1057275</xdr:colOff>
      <xdr:row>38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619625"/>
          <a:ext cx="3067050" cy="1781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41</xdr:row>
      <xdr:rowOff>9525</xdr:rowOff>
    </xdr:from>
    <xdr:to>
      <xdr:col>11</xdr:col>
      <xdr:colOff>247650</xdr:colOff>
      <xdr:row>57</xdr:row>
      <xdr:rowOff>85725</xdr:rowOff>
    </xdr:to>
    <xdr:graphicFrame>
      <xdr:nvGraphicFramePr>
        <xdr:cNvPr id="1" name="Graphique 2"/>
        <xdr:cNvGraphicFramePr/>
      </xdr:nvGraphicFramePr>
      <xdr:xfrm>
        <a:off x="3219450" y="6743700"/>
        <a:ext cx="6181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0</xdr:colOff>
      <xdr:row>14</xdr:row>
      <xdr:rowOff>0</xdr:rowOff>
    </xdr:from>
    <xdr:to>
      <xdr:col>15</xdr:col>
      <xdr:colOff>333375</xdr:colOff>
      <xdr:row>24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68486" t="30349" r="18841" b="52883"/>
        <a:stretch>
          <a:fillRect/>
        </a:stretch>
      </xdr:blipFill>
      <xdr:spPr>
        <a:xfrm>
          <a:off x="11039475" y="2314575"/>
          <a:ext cx="1857375" cy="1724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38100</xdr:colOff>
      <xdr:row>28</xdr:row>
      <xdr:rowOff>0</xdr:rowOff>
    </xdr:from>
    <xdr:to>
      <xdr:col>11</xdr:col>
      <xdr:colOff>1057275</xdr:colOff>
      <xdr:row>38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619625"/>
          <a:ext cx="3067050" cy="1781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4"/>
  <sheetViews>
    <sheetView tabSelected="1" view="pageBreakPreview" zoomScale="85" zoomScaleNormal="85" zoomScaleSheetLayoutView="85" zoomScalePageLayoutView="0" workbookViewId="0" topLeftCell="A1">
      <selection activeCell="I8" sqref="I8"/>
    </sheetView>
  </sheetViews>
  <sheetFormatPr defaultColWidth="11.421875" defaultRowHeight="12.75"/>
  <cols>
    <col min="1" max="1" width="13.8515625" style="0" bestFit="1" customWidth="1"/>
    <col min="9" max="9" width="12.7109375" style="0" bestFit="1" customWidth="1"/>
    <col min="10" max="10" width="16.421875" style="0" bestFit="1" customWidth="1"/>
    <col min="11" max="11" width="14.28125" style="0" bestFit="1" customWidth="1"/>
    <col min="12" max="12" width="16.8515625" style="0" customWidth="1"/>
  </cols>
  <sheetData>
    <row r="4" spans="3:15" ht="12.75">
      <c r="C4" s="36" t="s">
        <v>21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3:15" ht="12.75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3:15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9" ht="12.75">
      <c r="K9" s="59" t="s">
        <v>31</v>
      </c>
    </row>
    <row r="10" ht="13.5" thickBot="1"/>
    <row r="11" spans="1:3" ht="13.5" thickBot="1">
      <c r="A11" s="33" t="s">
        <v>0</v>
      </c>
      <c r="B11" s="53" t="s">
        <v>30</v>
      </c>
      <c r="C11" s="54"/>
    </row>
    <row r="12" spans="1:9" ht="13.5" thickBot="1">
      <c r="A12" s="34" t="s">
        <v>1</v>
      </c>
      <c r="B12" s="55" t="s">
        <v>30</v>
      </c>
      <c r="C12" s="51"/>
      <c r="E12" s="1" t="s">
        <v>6</v>
      </c>
      <c r="F12" s="2" t="s">
        <v>7</v>
      </c>
      <c r="G12" s="2" t="s">
        <v>8</v>
      </c>
      <c r="H12" s="2" t="s">
        <v>9</v>
      </c>
      <c r="I12" s="3" t="s">
        <v>10</v>
      </c>
    </row>
    <row r="13" spans="1:9" ht="13.5" thickBot="1">
      <c r="A13" s="34" t="s">
        <v>2</v>
      </c>
      <c r="B13" s="50" t="s">
        <v>30</v>
      </c>
      <c r="C13" s="51"/>
      <c r="E13" s="7">
        <v>0.5</v>
      </c>
      <c r="F13" s="8">
        <v>0.5</v>
      </c>
      <c r="G13" s="8">
        <v>1</v>
      </c>
      <c r="H13" s="9">
        <f>(G13*F13)/(2*(G13+F13))</f>
        <v>0.16666666666666666</v>
      </c>
      <c r="I13" s="30" t="s">
        <v>25</v>
      </c>
    </row>
    <row r="14" spans="1:3" ht="13.5" thickBot="1">
      <c r="A14" s="34" t="s">
        <v>3</v>
      </c>
      <c r="B14" s="50" t="s">
        <v>30</v>
      </c>
      <c r="C14" s="51"/>
    </row>
    <row r="15" spans="1:8" ht="13.5" thickBot="1">
      <c r="A15" s="34" t="s">
        <v>4</v>
      </c>
      <c r="B15" s="50" t="s">
        <v>30</v>
      </c>
      <c r="C15" s="51"/>
      <c r="E15" s="1" t="s">
        <v>11</v>
      </c>
      <c r="F15" s="19" t="s">
        <v>19</v>
      </c>
      <c r="G15" s="2" t="s">
        <v>20</v>
      </c>
      <c r="H15" s="3" t="s">
        <v>12</v>
      </c>
    </row>
    <row r="16" spans="1:8" ht="13.5" thickBot="1">
      <c r="A16" s="35" t="s">
        <v>5</v>
      </c>
      <c r="B16" s="46" t="s">
        <v>30</v>
      </c>
      <c r="C16" s="47"/>
      <c r="E16" s="52">
        <v>0</v>
      </c>
      <c r="F16" s="23">
        <v>0.05</v>
      </c>
      <c r="G16" s="24">
        <f aca="true" t="shared" si="0" ref="G16:G28">$E$13-F16</f>
        <v>0.45</v>
      </c>
      <c r="H16" s="4" t="s">
        <v>13</v>
      </c>
    </row>
    <row r="17" spans="5:8" ht="12.75">
      <c r="E17" s="11">
        <v>5</v>
      </c>
      <c r="F17" s="21">
        <v>0.1</v>
      </c>
      <c r="G17" s="20">
        <f t="shared" si="0"/>
        <v>0.4</v>
      </c>
      <c r="H17" s="5">
        <f aca="true" t="shared" si="1" ref="H17:H28">IF(G17=0,"",((-$H$13)/(60*E17))*LN((G17+$H$13)/($G$16+$H$13)))</f>
        <v>4.697632668225729E-05</v>
      </c>
    </row>
    <row r="18" spans="5:11" ht="13.5" thickBot="1">
      <c r="E18" s="11">
        <v>10</v>
      </c>
      <c r="F18" s="21">
        <v>0.15</v>
      </c>
      <c r="G18" s="20">
        <f t="shared" si="0"/>
        <v>0.35</v>
      </c>
      <c r="H18" s="5">
        <f t="shared" si="1"/>
        <v>4.914741893307732E-05</v>
      </c>
      <c r="J18" s="42" t="s">
        <v>16</v>
      </c>
      <c r="K18" s="42"/>
    </row>
    <row r="19" spans="5:12" ht="12.75">
      <c r="E19" s="11">
        <v>15</v>
      </c>
      <c r="F19" s="21">
        <v>0.2</v>
      </c>
      <c r="G19" s="20">
        <f t="shared" si="0"/>
        <v>0.3</v>
      </c>
      <c r="H19" s="5">
        <f t="shared" si="1"/>
        <v>5.1613593049818626E-05</v>
      </c>
      <c r="J19" s="56" t="s">
        <v>15</v>
      </c>
      <c r="K19" s="57" t="s">
        <v>14</v>
      </c>
      <c r="L19" s="58"/>
    </row>
    <row r="20" spans="5:12" ht="12.75">
      <c r="E20" s="11">
        <v>20</v>
      </c>
      <c r="F20" s="21">
        <v>0.25</v>
      </c>
      <c r="G20" s="20">
        <f t="shared" si="0"/>
        <v>0.25</v>
      </c>
      <c r="H20" s="5">
        <f t="shared" si="1"/>
        <v>5.445028996889221E-05</v>
      </c>
      <c r="J20" s="32" t="s">
        <v>28</v>
      </c>
      <c r="K20" s="50" t="s">
        <v>26</v>
      </c>
      <c r="L20" s="51"/>
    </row>
    <row r="21" spans="5:12" ht="12.75">
      <c r="E21" s="11">
        <v>25</v>
      </c>
      <c r="F21" s="21">
        <v>0.3</v>
      </c>
      <c r="G21" s="20">
        <f t="shared" si="0"/>
        <v>0.2</v>
      </c>
      <c r="H21" s="5">
        <f t="shared" si="1"/>
        <v>5.776393992065649E-05</v>
      </c>
      <c r="J21" s="32" t="s">
        <v>27</v>
      </c>
      <c r="K21" s="50" t="s">
        <v>29</v>
      </c>
      <c r="L21" s="51"/>
    </row>
    <row r="22" spans="5:12" ht="12.75">
      <c r="E22" s="11">
        <v>30</v>
      </c>
      <c r="F22" s="21">
        <v>0.32</v>
      </c>
      <c r="G22" s="20">
        <f t="shared" si="0"/>
        <v>0.18</v>
      </c>
      <c r="H22" s="5">
        <f t="shared" si="1"/>
        <v>5.3330085734902975E-05</v>
      </c>
      <c r="J22" s="27"/>
      <c r="K22" s="50"/>
      <c r="L22" s="51"/>
    </row>
    <row r="23" spans="5:12" ht="12.75">
      <c r="E23" s="13">
        <v>45</v>
      </c>
      <c r="F23" s="21">
        <v>0.35</v>
      </c>
      <c r="G23" s="20">
        <f t="shared" si="0"/>
        <v>0.15000000000000002</v>
      </c>
      <c r="H23" s="5">
        <f t="shared" si="1"/>
        <v>4.1140674906036056E-05</v>
      </c>
      <c r="J23" s="27"/>
      <c r="K23" s="50"/>
      <c r="L23" s="51"/>
    </row>
    <row r="24" spans="5:12" ht="12.75">
      <c r="E24" s="13">
        <v>60</v>
      </c>
      <c r="F24" s="21">
        <v>0.37</v>
      </c>
      <c r="G24" s="20">
        <f t="shared" si="0"/>
        <v>0.13</v>
      </c>
      <c r="H24" s="5">
        <f t="shared" si="1"/>
        <v>3.3875900710471536E-05</v>
      </c>
      <c r="J24" s="27"/>
      <c r="K24" s="50"/>
      <c r="L24" s="51"/>
    </row>
    <row r="25" spans="5:12" ht="13.5" thickBot="1">
      <c r="E25" s="13">
        <v>75</v>
      </c>
      <c r="F25" s="31">
        <v>0.4</v>
      </c>
      <c r="G25" s="20">
        <f t="shared" si="0"/>
        <v>0.09999999999999998</v>
      </c>
      <c r="H25" s="5">
        <f t="shared" si="1"/>
        <v>3.1049229274238647E-05</v>
      </c>
      <c r="J25" s="28"/>
      <c r="K25" s="46"/>
      <c r="L25" s="47"/>
    </row>
    <row r="26" spans="5:8" ht="12.75">
      <c r="E26" s="13">
        <v>90</v>
      </c>
      <c r="F26" s="21">
        <v>0.43</v>
      </c>
      <c r="G26" s="20">
        <f t="shared" si="0"/>
        <v>0.07</v>
      </c>
      <c r="H26" s="5">
        <f t="shared" si="1"/>
        <v>2.9557899630771898E-05</v>
      </c>
    </row>
    <row r="27" spans="5:8" ht="12.75">
      <c r="E27" s="11">
        <v>105</v>
      </c>
      <c r="F27" s="21">
        <v>0.45</v>
      </c>
      <c r="G27" s="20">
        <f t="shared" si="0"/>
        <v>0.04999999999999999</v>
      </c>
      <c r="H27" s="5">
        <f t="shared" si="1"/>
        <v>2.7671125798483802E-05</v>
      </c>
    </row>
    <row r="28" spans="5:8" ht="12.75">
      <c r="E28" s="11">
        <v>120</v>
      </c>
      <c r="F28" s="21">
        <v>0.47</v>
      </c>
      <c r="G28" s="20">
        <f t="shared" si="0"/>
        <v>0.030000000000000027</v>
      </c>
      <c r="H28" s="5">
        <f t="shared" si="1"/>
        <v>2.6454129193810307E-05</v>
      </c>
    </row>
    <row r="29" spans="5:8" ht="12.75">
      <c r="E29" s="11"/>
      <c r="F29" s="21"/>
      <c r="G29" s="20"/>
      <c r="H29" s="5"/>
    </row>
    <row r="30" spans="5:8" ht="12.75">
      <c r="E30" s="11"/>
      <c r="F30" s="21"/>
      <c r="G30" s="20"/>
      <c r="H30" s="5"/>
    </row>
    <row r="31" spans="5:8" ht="12.75">
      <c r="E31" s="11"/>
      <c r="F31" s="21"/>
      <c r="G31" s="20"/>
      <c r="H31" s="5"/>
    </row>
    <row r="32" spans="5:8" ht="12.75">
      <c r="E32" s="11"/>
      <c r="F32" s="21"/>
      <c r="G32" s="20"/>
      <c r="H32" s="5"/>
    </row>
    <row r="33" spans="5:8" ht="12.75">
      <c r="E33" s="11"/>
      <c r="F33" s="21"/>
      <c r="G33" s="20"/>
      <c r="H33" s="5"/>
    </row>
    <row r="34" spans="5:8" ht="12.75">
      <c r="E34" s="11"/>
      <c r="F34" s="21"/>
      <c r="G34" s="20"/>
      <c r="H34" s="5"/>
    </row>
    <row r="35" spans="5:8" ht="13.5" thickBot="1">
      <c r="E35" s="12"/>
      <c r="F35" s="22"/>
      <c r="G35" s="25"/>
      <c r="H35" s="6"/>
    </row>
    <row r="39" spans="4:5" ht="12.75">
      <c r="D39" s="26"/>
      <c r="E39" s="26"/>
    </row>
    <row r="40" ht="12.75">
      <c r="E40" s="14"/>
    </row>
    <row r="42" spans="13:14" ht="16.5" customHeight="1" thickBot="1">
      <c r="M42" s="37" t="s">
        <v>18</v>
      </c>
      <c r="N42" s="37"/>
    </row>
    <row r="43" spans="13:14" ht="12.75">
      <c r="M43" s="15" t="s">
        <v>12</v>
      </c>
      <c r="N43" s="16" t="s">
        <v>17</v>
      </c>
    </row>
    <row r="44" spans="13:14" ht="13.5" thickBot="1">
      <c r="M44" s="17">
        <f>AVERAGE(H17:H35)</f>
        <v>4.191921781695143E-05</v>
      </c>
      <c r="N44" s="18">
        <f>((AVERAGE(H17:H35))*3600*1000)</f>
        <v>150.90918414102515</v>
      </c>
    </row>
  </sheetData>
  <sheetProtection/>
  <mergeCells count="16">
    <mergeCell ref="K23:L23"/>
    <mergeCell ref="K24:L24"/>
    <mergeCell ref="K25:L25"/>
    <mergeCell ref="M42:N42"/>
    <mergeCell ref="B16:C16"/>
    <mergeCell ref="J18:K18"/>
    <mergeCell ref="K19:L19"/>
    <mergeCell ref="K20:L20"/>
    <mergeCell ref="K21:L21"/>
    <mergeCell ref="K22:L22"/>
    <mergeCell ref="C4:O6"/>
    <mergeCell ref="B11:C11"/>
    <mergeCell ref="B12:C12"/>
    <mergeCell ref="B13:C13"/>
    <mergeCell ref="B14:C14"/>
    <mergeCell ref="B15:C15"/>
  </mergeCells>
  <printOptions/>
  <pageMargins left="0.787401575" right="0.787401575" top="0.984251969" bottom="0.984251969" header="0.4921259845" footer="0.4921259845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44"/>
  <sheetViews>
    <sheetView view="pageBreakPreview" zoomScale="85" zoomScaleNormal="85" zoomScaleSheetLayoutView="85" zoomScalePageLayoutView="0" workbookViewId="0" topLeftCell="A1">
      <selection activeCell="C7" sqref="C7"/>
    </sheetView>
  </sheetViews>
  <sheetFormatPr defaultColWidth="11.421875" defaultRowHeight="12.75"/>
  <cols>
    <col min="1" max="1" width="13.8515625" style="0" bestFit="1" customWidth="1"/>
    <col min="9" max="9" width="12.7109375" style="0" bestFit="1" customWidth="1"/>
    <col min="10" max="10" width="16.421875" style="0" bestFit="1" customWidth="1"/>
    <col min="11" max="11" width="14.28125" style="0" bestFit="1" customWidth="1"/>
    <col min="12" max="12" width="16.8515625" style="0" customWidth="1"/>
  </cols>
  <sheetData>
    <row r="4" spans="3:15" ht="12.75">
      <c r="C4" s="36" t="s">
        <v>21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3:15" ht="12.75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3:15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10" ht="13.5" thickBot="1"/>
    <row r="11" spans="1:3" ht="13.5" thickBot="1">
      <c r="A11" s="33" t="s">
        <v>0</v>
      </c>
      <c r="B11" s="43"/>
      <c r="C11" s="44"/>
    </row>
    <row r="12" spans="1:9" ht="13.5" thickBot="1">
      <c r="A12" s="34" t="s">
        <v>1</v>
      </c>
      <c r="B12" s="45"/>
      <c r="C12" s="39"/>
      <c r="E12" s="1" t="s">
        <v>6</v>
      </c>
      <c r="F12" s="2" t="s">
        <v>7</v>
      </c>
      <c r="G12" s="2" t="s">
        <v>8</v>
      </c>
      <c r="H12" s="2" t="s">
        <v>9</v>
      </c>
      <c r="I12" s="3" t="s">
        <v>10</v>
      </c>
    </row>
    <row r="13" spans="1:9" ht="13.5" thickBot="1">
      <c r="A13" s="34" t="s">
        <v>2</v>
      </c>
      <c r="B13" s="38"/>
      <c r="C13" s="39"/>
      <c r="E13" s="7"/>
      <c r="F13" s="8"/>
      <c r="G13" s="8"/>
      <c r="H13" s="9" t="e">
        <f>(G13*F13)/(2*(G13+F13))</f>
        <v>#DIV/0!</v>
      </c>
      <c r="I13" s="30" t="s">
        <v>22</v>
      </c>
    </row>
    <row r="14" spans="1:3" ht="13.5" thickBot="1">
      <c r="A14" s="34" t="s">
        <v>3</v>
      </c>
      <c r="B14" s="38"/>
      <c r="C14" s="39"/>
    </row>
    <row r="15" spans="1:8" ht="13.5" thickBot="1">
      <c r="A15" s="34" t="s">
        <v>4</v>
      </c>
      <c r="B15" s="38"/>
      <c r="C15" s="39"/>
      <c r="E15" s="1" t="s">
        <v>11</v>
      </c>
      <c r="F15" s="19" t="s">
        <v>19</v>
      </c>
      <c r="G15" s="2" t="s">
        <v>20</v>
      </c>
      <c r="H15" s="3" t="s">
        <v>12</v>
      </c>
    </row>
    <row r="16" spans="1:8" ht="13.5" thickBot="1">
      <c r="A16" s="35" t="s">
        <v>5</v>
      </c>
      <c r="B16" s="40"/>
      <c r="C16" s="41"/>
      <c r="E16" s="10">
        <v>0</v>
      </c>
      <c r="F16" s="23"/>
      <c r="G16" s="24">
        <f aca="true" t="shared" si="0" ref="G16:G28">$E$13-F16</f>
        <v>0</v>
      </c>
      <c r="H16" s="4" t="s">
        <v>13</v>
      </c>
    </row>
    <row r="17" spans="5:8" ht="12.75">
      <c r="E17" s="11">
        <v>5</v>
      </c>
      <c r="F17" s="21"/>
      <c r="G17" s="20">
        <f t="shared" si="0"/>
        <v>0</v>
      </c>
      <c r="H17" s="5">
        <f aca="true" t="shared" si="1" ref="H17:H28">IF(G17=0,"",((-$H$13)/(60*E17))*LN((G17+$H$13)/($G$16+$H$13)))</f>
      </c>
    </row>
    <row r="18" spans="5:11" ht="13.5" thickBot="1">
      <c r="E18" s="11">
        <v>10</v>
      </c>
      <c r="F18" s="21"/>
      <c r="G18" s="20">
        <f t="shared" si="0"/>
        <v>0</v>
      </c>
      <c r="H18" s="5">
        <f t="shared" si="1"/>
      </c>
      <c r="J18" s="42" t="s">
        <v>16</v>
      </c>
      <c r="K18" s="42"/>
    </row>
    <row r="19" spans="5:12" ht="12.75">
      <c r="E19" s="11">
        <v>15</v>
      </c>
      <c r="F19" s="21"/>
      <c r="G19" s="20">
        <f t="shared" si="0"/>
        <v>0</v>
      </c>
      <c r="H19" s="5">
        <f t="shared" si="1"/>
      </c>
      <c r="J19" s="29" t="s">
        <v>15</v>
      </c>
      <c r="K19" s="48" t="s">
        <v>14</v>
      </c>
      <c r="L19" s="49"/>
    </row>
    <row r="20" spans="5:12" ht="12.75">
      <c r="E20" s="11">
        <v>20</v>
      </c>
      <c r="F20" s="21"/>
      <c r="G20" s="20">
        <f t="shared" si="0"/>
        <v>0</v>
      </c>
      <c r="H20" s="5">
        <f t="shared" si="1"/>
      </c>
      <c r="J20" s="32"/>
      <c r="K20" s="50"/>
      <c r="L20" s="51"/>
    </row>
    <row r="21" spans="5:12" ht="12.75">
      <c r="E21" s="11">
        <v>25</v>
      </c>
      <c r="F21" s="21"/>
      <c r="G21" s="20">
        <f t="shared" si="0"/>
        <v>0</v>
      </c>
      <c r="H21" s="5">
        <f t="shared" si="1"/>
      </c>
      <c r="J21" s="32"/>
      <c r="K21" s="50"/>
      <c r="L21" s="51"/>
    </row>
    <row r="22" spans="5:12" ht="12.75">
      <c r="E22" s="11">
        <v>30</v>
      </c>
      <c r="F22" s="21"/>
      <c r="G22" s="20">
        <f t="shared" si="0"/>
        <v>0</v>
      </c>
      <c r="H22" s="5">
        <f t="shared" si="1"/>
      </c>
      <c r="J22" s="27"/>
      <c r="K22" s="50"/>
      <c r="L22" s="51"/>
    </row>
    <row r="23" spans="5:12" ht="12.75">
      <c r="E23" s="13">
        <v>45</v>
      </c>
      <c r="F23" s="21"/>
      <c r="G23" s="20">
        <f t="shared" si="0"/>
        <v>0</v>
      </c>
      <c r="H23" s="5">
        <f t="shared" si="1"/>
      </c>
      <c r="J23" s="27"/>
      <c r="K23" s="50"/>
      <c r="L23" s="51"/>
    </row>
    <row r="24" spans="5:12" ht="12.75">
      <c r="E24" s="13">
        <v>60</v>
      </c>
      <c r="F24" s="21"/>
      <c r="G24" s="20">
        <f t="shared" si="0"/>
        <v>0</v>
      </c>
      <c r="H24" s="5">
        <f t="shared" si="1"/>
      </c>
      <c r="J24" s="27"/>
      <c r="K24" s="50"/>
      <c r="L24" s="51"/>
    </row>
    <row r="25" spans="5:12" ht="13.5" thickBot="1">
      <c r="E25" s="13">
        <v>75</v>
      </c>
      <c r="F25" s="31"/>
      <c r="G25" s="20">
        <f t="shared" si="0"/>
        <v>0</v>
      </c>
      <c r="H25" s="5">
        <f t="shared" si="1"/>
      </c>
      <c r="J25" s="28"/>
      <c r="K25" s="46"/>
      <c r="L25" s="47"/>
    </row>
    <row r="26" spans="5:8" ht="12.75">
      <c r="E26" s="13">
        <v>90</v>
      </c>
      <c r="F26" s="21"/>
      <c r="G26" s="20">
        <f t="shared" si="0"/>
        <v>0</v>
      </c>
      <c r="H26" s="5">
        <f t="shared" si="1"/>
      </c>
    </row>
    <row r="27" spans="5:8" ht="12.75">
      <c r="E27" s="11">
        <v>105</v>
      </c>
      <c r="F27" s="21"/>
      <c r="G27" s="20">
        <f t="shared" si="0"/>
        <v>0</v>
      </c>
      <c r="H27" s="5">
        <f t="shared" si="1"/>
      </c>
    </row>
    <row r="28" spans="5:8" ht="12.75">
      <c r="E28" s="11">
        <v>120</v>
      </c>
      <c r="F28" s="21"/>
      <c r="G28" s="20">
        <f t="shared" si="0"/>
        <v>0</v>
      </c>
      <c r="H28" s="5">
        <f t="shared" si="1"/>
      </c>
    </row>
    <row r="29" spans="5:8" ht="12.75">
      <c r="E29" s="11"/>
      <c r="F29" s="21"/>
      <c r="G29" s="20"/>
      <c r="H29" s="5"/>
    </row>
    <row r="30" spans="5:8" ht="12.75">
      <c r="E30" s="11"/>
      <c r="F30" s="21"/>
      <c r="G30" s="20"/>
      <c r="H30" s="5"/>
    </row>
    <row r="31" spans="5:8" ht="12.75">
      <c r="E31" s="11"/>
      <c r="F31" s="21"/>
      <c r="G31" s="20"/>
      <c r="H31" s="5"/>
    </row>
    <row r="32" spans="5:8" ht="12.75">
      <c r="E32" s="11"/>
      <c r="F32" s="21"/>
      <c r="G32" s="20"/>
      <c r="H32" s="5"/>
    </row>
    <row r="33" spans="5:8" ht="12.75">
      <c r="E33" s="11"/>
      <c r="F33" s="21"/>
      <c r="G33" s="20"/>
      <c r="H33" s="5"/>
    </row>
    <row r="34" spans="5:8" ht="12.75">
      <c r="E34" s="11"/>
      <c r="F34" s="21"/>
      <c r="G34" s="20"/>
      <c r="H34" s="5"/>
    </row>
    <row r="35" spans="5:8" ht="13.5" thickBot="1">
      <c r="E35" s="12"/>
      <c r="F35" s="22"/>
      <c r="G35" s="25"/>
      <c r="H35" s="6"/>
    </row>
    <row r="39" spans="4:5" ht="12.75">
      <c r="D39" s="26"/>
      <c r="E39" s="26"/>
    </row>
    <row r="40" ht="12.75">
      <c r="E40" s="14"/>
    </row>
    <row r="42" spans="13:14" ht="16.5" customHeight="1" thickBot="1">
      <c r="M42" s="37" t="s">
        <v>18</v>
      </c>
      <c r="N42" s="37"/>
    </row>
    <row r="43" spans="13:14" ht="12.75">
      <c r="M43" s="15" t="s">
        <v>12</v>
      </c>
      <c r="N43" s="16" t="s">
        <v>17</v>
      </c>
    </row>
    <row r="44" spans="13:14" ht="13.5" thickBot="1">
      <c r="M44" s="17" t="e">
        <f>AVERAGE(H17:H35)</f>
        <v>#DIV/0!</v>
      </c>
      <c r="N44" s="18" t="e">
        <f>((AVERAGE(H17:H35))*3600*1000)</f>
        <v>#DIV/0!</v>
      </c>
    </row>
  </sheetData>
  <sheetProtection/>
  <mergeCells count="16">
    <mergeCell ref="K19:L19"/>
    <mergeCell ref="K20:L20"/>
    <mergeCell ref="K21:L21"/>
    <mergeCell ref="K22:L22"/>
    <mergeCell ref="K23:L23"/>
    <mergeCell ref="K24:L24"/>
    <mergeCell ref="C4:O6"/>
    <mergeCell ref="M42:N42"/>
    <mergeCell ref="B15:C15"/>
    <mergeCell ref="B16:C16"/>
    <mergeCell ref="J18:K18"/>
    <mergeCell ref="B11:C11"/>
    <mergeCell ref="B12:C12"/>
    <mergeCell ref="B13:C13"/>
    <mergeCell ref="B14:C14"/>
    <mergeCell ref="K25:L25"/>
  </mergeCells>
  <printOptions/>
  <pageMargins left="0.787401575" right="0.787401575" top="0.984251969" bottom="0.984251969" header="0.4921259845" footer="0.4921259845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4"/>
  <sheetViews>
    <sheetView view="pageBreakPreview" zoomScale="85" zoomScaleNormal="85" zoomScaleSheetLayoutView="85" zoomScalePageLayoutView="0" workbookViewId="0" topLeftCell="A1">
      <selection activeCell="C7" sqref="C7"/>
    </sheetView>
  </sheetViews>
  <sheetFormatPr defaultColWidth="11.421875" defaultRowHeight="12.75"/>
  <cols>
    <col min="1" max="1" width="13.8515625" style="0" bestFit="1" customWidth="1"/>
    <col min="9" max="9" width="12.7109375" style="0" bestFit="1" customWidth="1"/>
    <col min="10" max="10" width="16.421875" style="0" bestFit="1" customWidth="1"/>
    <col min="11" max="11" width="14.28125" style="0" bestFit="1" customWidth="1"/>
    <col min="12" max="12" width="16.8515625" style="0" customWidth="1"/>
  </cols>
  <sheetData>
    <row r="4" spans="3:15" ht="12.75">
      <c r="C4" s="36" t="s">
        <v>21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3:15" ht="12.75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3:15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10" ht="13.5" thickBot="1"/>
    <row r="11" spans="1:3" ht="13.5" thickBot="1">
      <c r="A11" s="33" t="s">
        <v>0</v>
      </c>
      <c r="B11" s="43"/>
      <c r="C11" s="44"/>
    </row>
    <row r="12" spans="1:9" ht="13.5" thickBot="1">
      <c r="A12" s="34" t="s">
        <v>1</v>
      </c>
      <c r="B12" s="45"/>
      <c r="C12" s="39"/>
      <c r="E12" s="1" t="s">
        <v>6</v>
      </c>
      <c r="F12" s="2" t="s">
        <v>7</v>
      </c>
      <c r="G12" s="2" t="s">
        <v>8</v>
      </c>
      <c r="H12" s="2" t="s">
        <v>9</v>
      </c>
      <c r="I12" s="3" t="s">
        <v>10</v>
      </c>
    </row>
    <row r="13" spans="1:9" ht="13.5" thickBot="1">
      <c r="A13" s="34" t="s">
        <v>2</v>
      </c>
      <c r="B13" s="38"/>
      <c r="C13" s="39"/>
      <c r="E13" s="7"/>
      <c r="F13" s="8"/>
      <c r="G13" s="8"/>
      <c r="H13" s="9" t="e">
        <f>(G13*F13)/(2*(G13+F13))</f>
        <v>#DIV/0!</v>
      </c>
      <c r="I13" s="30" t="s">
        <v>23</v>
      </c>
    </row>
    <row r="14" spans="1:3" ht="13.5" thickBot="1">
      <c r="A14" s="34" t="s">
        <v>3</v>
      </c>
      <c r="B14" s="38"/>
      <c r="C14" s="39"/>
    </row>
    <row r="15" spans="1:8" ht="13.5" thickBot="1">
      <c r="A15" s="34" t="s">
        <v>4</v>
      </c>
      <c r="B15" s="38"/>
      <c r="C15" s="39"/>
      <c r="E15" s="1" t="s">
        <v>11</v>
      </c>
      <c r="F15" s="19" t="s">
        <v>19</v>
      </c>
      <c r="G15" s="2" t="s">
        <v>20</v>
      </c>
      <c r="H15" s="3" t="s">
        <v>12</v>
      </c>
    </row>
    <row r="16" spans="1:8" ht="13.5" thickBot="1">
      <c r="A16" s="35" t="s">
        <v>5</v>
      </c>
      <c r="B16" s="40"/>
      <c r="C16" s="41"/>
      <c r="E16" s="10">
        <v>0</v>
      </c>
      <c r="F16" s="23"/>
      <c r="G16" s="24">
        <f aca="true" t="shared" si="0" ref="G16:G28">$E$13-F16</f>
        <v>0</v>
      </c>
      <c r="H16" s="4" t="s">
        <v>13</v>
      </c>
    </row>
    <row r="17" spans="5:8" ht="12.75">
      <c r="E17" s="11">
        <v>5</v>
      </c>
      <c r="F17" s="21"/>
      <c r="G17" s="20">
        <f t="shared" si="0"/>
        <v>0</v>
      </c>
      <c r="H17" s="5">
        <f aca="true" t="shared" si="1" ref="H17:H28">IF(G17=0,"",((-$H$13)/(60*E17))*LN((G17+$H$13)/($G$16+$H$13)))</f>
      </c>
    </row>
    <row r="18" spans="5:11" ht="13.5" thickBot="1">
      <c r="E18" s="11">
        <v>10</v>
      </c>
      <c r="F18" s="21"/>
      <c r="G18" s="20">
        <f t="shared" si="0"/>
        <v>0</v>
      </c>
      <c r="H18" s="5">
        <f t="shared" si="1"/>
      </c>
      <c r="J18" s="42" t="s">
        <v>16</v>
      </c>
      <c r="K18" s="42"/>
    </row>
    <row r="19" spans="5:12" ht="12.75">
      <c r="E19" s="11">
        <v>15</v>
      </c>
      <c r="F19" s="21"/>
      <c r="G19" s="20">
        <f t="shared" si="0"/>
        <v>0</v>
      </c>
      <c r="H19" s="5">
        <f t="shared" si="1"/>
      </c>
      <c r="J19" s="29" t="s">
        <v>15</v>
      </c>
      <c r="K19" s="48" t="s">
        <v>14</v>
      </c>
      <c r="L19" s="49"/>
    </row>
    <row r="20" spans="5:12" ht="12.75">
      <c r="E20" s="11">
        <v>20</v>
      </c>
      <c r="F20" s="21"/>
      <c r="G20" s="20">
        <f t="shared" si="0"/>
        <v>0</v>
      </c>
      <c r="H20" s="5">
        <f t="shared" si="1"/>
      </c>
      <c r="J20" s="32"/>
      <c r="K20" s="50"/>
      <c r="L20" s="51"/>
    </row>
    <row r="21" spans="5:12" ht="12.75">
      <c r="E21" s="11">
        <v>25</v>
      </c>
      <c r="F21" s="21"/>
      <c r="G21" s="20">
        <f t="shared" si="0"/>
        <v>0</v>
      </c>
      <c r="H21" s="5">
        <f t="shared" si="1"/>
      </c>
      <c r="J21" s="32"/>
      <c r="K21" s="50"/>
      <c r="L21" s="51"/>
    </row>
    <row r="22" spans="5:12" ht="12.75">
      <c r="E22" s="11">
        <v>30</v>
      </c>
      <c r="F22" s="21"/>
      <c r="G22" s="20">
        <f t="shared" si="0"/>
        <v>0</v>
      </c>
      <c r="H22" s="5">
        <f t="shared" si="1"/>
      </c>
      <c r="J22" s="27"/>
      <c r="K22" s="50"/>
      <c r="L22" s="51"/>
    </row>
    <row r="23" spans="5:12" ht="12.75">
      <c r="E23" s="13">
        <v>45</v>
      </c>
      <c r="F23" s="21"/>
      <c r="G23" s="20">
        <f t="shared" si="0"/>
        <v>0</v>
      </c>
      <c r="H23" s="5">
        <f t="shared" si="1"/>
      </c>
      <c r="J23" s="27"/>
      <c r="K23" s="50"/>
      <c r="L23" s="51"/>
    </row>
    <row r="24" spans="5:12" ht="12.75">
      <c r="E24" s="13">
        <v>60</v>
      </c>
      <c r="F24" s="21"/>
      <c r="G24" s="20">
        <f t="shared" si="0"/>
        <v>0</v>
      </c>
      <c r="H24" s="5">
        <f t="shared" si="1"/>
      </c>
      <c r="J24" s="27"/>
      <c r="K24" s="50"/>
      <c r="L24" s="51"/>
    </row>
    <row r="25" spans="5:12" ht="13.5" thickBot="1">
      <c r="E25" s="13">
        <v>75</v>
      </c>
      <c r="F25" s="31"/>
      <c r="G25" s="20">
        <f t="shared" si="0"/>
        <v>0</v>
      </c>
      <c r="H25" s="5">
        <f t="shared" si="1"/>
      </c>
      <c r="J25" s="28"/>
      <c r="K25" s="46"/>
      <c r="L25" s="47"/>
    </row>
    <row r="26" spans="5:8" ht="12.75">
      <c r="E26" s="13">
        <v>90</v>
      </c>
      <c r="F26" s="21"/>
      <c r="G26" s="20">
        <f t="shared" si="0"/>
        <v>0</v>
      </c>
      <c r="H26" s="5">
        <f t="shared" si="1"/>
      </c>
    </row>
    <row r="27" spans="5:8" ht="12.75">
      <c r="E27" s="11">
        <v>105</v>
      </c>
      <c r="F27" s="21"/>
      <c r="G27" s="20">
        <f t="shared" si="0"/>
        <v>0</v>
      </c>
      <c r="H27" s="5">
        <f t="shared" si="1"/>
      </c>
    </row>
    <row r="28" spans="5:8" ht="12.75">
      <c r="E28" s="11">
        <v>120</v>
      </c>
      <c r="F28" s="21"/>
      <c r="G28" s="20">
        <f t="shared" si="0"/>
        <v>0</v>
      </c>
      <c r="H28" s="5">
        <f t="shared" si="1"/>
      </c>
    </row>
    <row r="29" spans="5:8" ht="12.75">
      <c r="E29" s="11"/>
      <c r="F29" s="21"/>
      <c r="G29" s="20"/>
      <c r="H29" s="5"/>
    </row>
    <row r="30" spans="5:8" ht="12.75">
      <c r="E30" s="11"/>
      <c r="F30" s="21"/>
      <c r="G30" s="20"/>
      <c r="H30" s="5"/>
    </row>
    <row r="31" spans="5:8" ht="12.75">
      <c r="E31" s="11"/>
      <c r="F31" s="21"/>
      <c r="G31" s="20"/>
      <c r="H31" s="5"/>
    </row>
    <row r="32" spans="5:8" ht="12.75">
      <c r="E32" s="11"/>
      <c r="F32" s="21"/>
      <c r="G32" s="20"/>
      <c r="H32" s="5"/>
    </row>
    <row r="33" spans="5:8" ht="12.75">
      <c r="E33" s="11"/>
      <c r="F33" s="21"/>
      <c r="G33" s="20"/>
      <c r="H33" s="5"/>
    </row>
    <row r="34" spans="5:8" ht="12.75">
      <c r="E34" s="11"/>
      <c r="F34" s="21"/>
      <c r="G34" s="20"/>
      <c r="H34" s="5"/>
    </row>
    <row r="35" spans="5:8" ht="13.5" thickBot="1">
      <c r="E35" s="12"/>
      <c r="F35" s="22"/>
      <c r="G35" s="25"/>
      <c r="H35" s="6"/>
    </row>
    <row r="39" spans="4:5" ht="12.75">
      <c r="D39" s="26"/>
      <c r="E39" s="26"/>
    </row>
    <row r="40" ht="12.75">
      <c r="E40" s="14"/>
    </row>
    <row r="42" spans="13:14" ht="16.5" customHeight="1" thickBot="1">
      <c r="M42" s="37" t="s">
        <v>18</v>
      </c>
      <c r="N42" s="37"/>
    </row>
    <row r="43" spans="13:14" ht="12.75">
      <c r="M43" s="15" t="s">
        <v>12</v>
      </c>
      <c r="N43" s="16" t="s">
        <v>17</v>
      </c>
    </row>
    <row r="44" spans="13:14" ht="13.5" thickBot="1">
      <c r="M44" s="17" t="e">
        <f>AVERAGE(H17:H35)</f>
        <v>#DIV/0!</v>
      </c>
      <c r="N44" s="18" t="e">
        <f>((AVERAGE(H17:H35))*3600*1000)</f>
        <v>#DIV/0!</v>
      </c>
    </row>
  </sheetData>
  <sheetProtection/>
  <mergeCells count="16">
    <mergeCell ref="C4:O6"/>
    <mergeCell ref="B11:C11"/>
    <mergeCell ref="B12:C12"/>
    <mergeCell ref="B13:C13"/>
    <mergeCell ref="B14:C14"/>
    <mergeCell ref="B15:C15"/>
    <mergeCell ref="K23:L23"/>
    <mergeCell ref="K24:L24"/>
    <mergeCell ref="K25:L25"/>
    <mergeCell ref="M42:N42"/>
    <mergeCell ref="B16:C16"/>
    <mergeCell ref="J18:K18"/>
    <mergeCell ref="K19:L19"/>
    <mergeCell ref="K20:L20"/>
    <mergeCell ref="K21:L21"/>
    <mergeCell ref="K22:L22"/>
  </mergeCells>
  <printOptions/>
  <pageMargins left="0.787401575" right="0.787401575" top="0.984251969" bottom="0.984251969" header="0.4921259845" footer="0.4921259845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4"/>
  <sheetViews>
    <sheetView view="pageBreakPreview" zoomScale="85" zoomScaleNormal="85" zoomScaleSheetLayoutView="85" zoomScalePageLayoutView="0" workbookViewId="0" topLeftCell="A1">
      <selection activeCell="C7" sqref="C7"/>
    </sheetView>
  </sheetViews>
  <sheetFormatPr defaultColWidth="11.421875" defaultRowHeight="12.75"/>
  <cols>
    <col min="1" max="1" width="13.8515625" style="0" bestFit="1" customWidth="1"/>
    <col min="9" max="9" width="12.7109375" style="0" bestFit="1" customWidth="1"/>
    <col min="10" max="10" width="16.421875" style="0" bestFit="1" customWidth="1"/>
    <col min="11" max="11" width="14.28125" style="0" bestFit="1" customWidth="1"/>
    <col min="12" max="12" width="16.8515625" style="0" customWidth="1"/>
  </cols>
  <sheetData>
    <row r="4" spans="3:15" ht="12.75">
      <c r="C4" s="36" t="s">
        <v>21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3:15" ht="12.75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3:15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10" ht="13.5" thickBot="1"/>
    <row r="11" spans="1:3" ht="13.5" thickBot="1">
      <c r="A11" s="33" t="s">
        <v>0</v>
      </c>
      <c r="B11" s="43"/>
      <c r="C11" s="44"/>
    </row>
    <row r="12" spans="1:9" ht="13.5" thickBot="1">
      <c r="A12" s="34" t="s">
        <v>1</v>
      </c>
      <c r="B12" s="45"/>
      <c r="C12" s="39"/>
      <c r="E12" s="1" t="s">
        <v>6</v>
      </c>
      <c r="F12" s="2" t="s">
        <v>7</v>
      </c>
      <c r="G12" s="2" t="s">
        <v>8</v>
      </c>
      <c r="H12" s="2" t="s">
        <v>9</v>
      </c>
      <c r="I12" s="3" t="s">
        <v>10</v>
      </c>
    </row>
    <row r="13" spans="1:9" ht="13.5" thickBot="1">
      <c r="A13" s="34" t="s">
        <v>2</v>
      </c>
      <c r="B13" s="38"/>
      <c r="C13" s="39"/>
      <c r="E13" s="7"/>
      <c r="F13" s="8"/>
      <c r="G13" s="8"/>
      <c r="H13" s="9" t="e">
        <f>(G13*F13)/(2*(G13+F13))</f>
        <v>#DIV/0!</v>
      </c>
      <c r="I13" s="30" t="s">
        <v>24</v>
      </c>
    </row>
    <row r="14" spans="1:3" ht="13.5" thickBot="1">
      <c r="A14" s="34" t="s">
        <v>3</v>
      </c>
      <c r="B14" s="38"/>
      <c r="C14" s="39"/>
    </row>
    <row r="15" spans="1:8" ht="13.5" thickBot="1">
      <c r="A15" s="34" t="s">
        <v>4</v>
      </c>
      <c r="B15" s="38"/>
      <c r="C15" s="39"/>
      <c r="E15" s="1" t="s">
        <v>11</v>
      </c>
      <c r="F15" s="19" t="s">
        <v>19</v>
      </c>
      <c r="G15" s="2" t="s">
        <v>20</v>
      </c>
      <c r="H15" s="3" t="s">
        <v>12</v>
      </c>
    </row>
    <row r="16" spans="1:8" ht="13.5" thickBot="1">
      <c r="A16" s="35" t="s">
        <v>5</v>
      </c>
      <c r="B16" s="40"/>
      <c r="C16" s="41"/>
      <c r="E16" s="10">
        <v>0</v>
      </c>
      <c r="F16" s="23"/>
      <c r="G16" s="24">
        <f aca="true" t="shared" si="0" ref="G16:G28">$E$13-F16</f>
        <v>0</v>
      </c>
      <c r="H16" s="4" t="s">
        <v>13</v>
      </c>
    </row>
    <row r="17" spans="5:8" ht="12.75">
      <c r="E17" s="11">
        <v>5</v>
      </c>
      <c r="F17" s="21"/>
      <c r="G17" s="20">
        <f t="shared" si="0"/>
        <v>0</v>
      </c>
      <c r="H17" s="5">
        <f aca="true" t="shared" si="1" ref="H17:H28">IF(G17=0,"",((-$H$13)/(60*E17))*LN((G17+$H$13)/($G$16+$H$13)))</f>
      </c>
    </row>
    <row r="18" spans="5:11" ht="13.5" thickBot="1">
      <c r="E18" s="11">
        <v>10</v>
      </c>
      <c r="F18" s="21"/>
      <c r="G18" s="20">
        <f t="shared" si="0"/>
        <v>0</v>
      </c>
      <c r="H18" s="5">
        <f t="shared" si="1"/>
      </c>
      <c r="J18" s="42" t="s">
        <v>16</v>
      </c>
      <c r="K18" s="42"/>
    </row>
    <row r="19" spans="5:12" ht="12.75">
      <c r="E19" s="11">
        <v>15</v>
      </c>
      <c r="F19" s="21"/>
      <c r="G19" s="20">
        <f t="shared" si="0"/>
        <v>0</v>
      </c>
      <c r="H19" s="5">
        <f t="shared" si="1"/>
      </c>
      <c r="J19" s="29" t="s">
        <v>15</v>
      </c>
      <c r="K19" s="48" t="s">
        <v>14</v>
      </c>
      <c r="L19" s="49"/>
    </row>
    <row r="20" spans="5:12" ht="12.75">
      <c r="E20" s="11">
        <v>20</v>
      </c>
      <c r="F20" s="21"/>
      <c r="G20" s="20">
        <f t="shared" si="0"/>
        <v>0</v>
      </c>
      <c r="H20" s="5">
        <f t="shared" si="1"/>
      </c>
      <c r="J20" s="32"/>
      <c r="K20" s="50"/>
      <c r="L20" s="51"/>
    </row>
    <row r="21" spans="5:12" ht="12.75">
      <c r="E21" s="11">
        <v>25</v>
      </c>
      <c r="F21" s="21"/>
      <c r="G21" s="20">
        <f t="shared" si="0"/>
        <v>0</v>
      </c>
      <c r="H21" s="5">
        <f t="shared" si="1"/>
      </c>
      <c r="J21" s="32"/>
      <c r="K21" s="50"/>
      <c r="L21" s="51"/>
    </row>
    <row r="22" spans="5:12" ht="12.75">
      <c r="E22" s="11">
        <v>30</v>
      </c>
      <c r="F22" s="21"/>
      <c r="G22" s="20">
        <f t="shared" si="0"/>
        <v>0</v>
      </c>
      <c r="H22" s="5">
        <f t="shared" si="1"/>
      </c>
      <c r="J22" s="27"/>
      <c r="K22" s="50"/>
      <c r="L22" s="51"/>
    </row>
    <row r="23" spans="5:12" ht="12.75">
      <c r="E23" s="13">
        <v>45</v>
      </c>
      <c r="F23" s="21"/>
      <c r="G23" s="20">
        <f t="shared" si="0"/>
        <v>0</v>
      </c>
      <c r="H23" s="5">
        <f t="shared" si="1"/>
      </c>
      <c r="J23" s="27"/>
      <c r="K23" s="50"/>
      <c r="L23" s="51"/>
    </row>
    <row r="24" spans="5:12" ht="12.75">
      <c r="E24" s="13">
        <v>60</v>
      </c>
      <c r="F24" s="21"/>
      <c r="G24" s="20">
        <f t="shared" si="0"/>
        <v>0</v>
      </c>
      <c r="H24" s="5">
        <f t="shared" si="1"/>
      </c>
      <c r="J24" s="27"/>
      <c r="K24" s="50"/>
      <c r="L24" s="51"/>
    </row>
    <row r="25" spans="5:12" ht="13.5" thickBot="1">
      <c r="E25" s="13">
        <v>75</v>
      </c>
      <c r="F25" s="31"/>
      <c r="G25" s="20">
        <f t="shared" si="0"/>
        <v>0</v>
      </c>
      <c r="H25" s="5">
        <f t="shared" si="1"/>
      </c>
      <c r="J25" s="28"/>
      <c r="K25" s="46"/>
      <c r="L25" s="47"/>
    </row>
    <row r="26" spans="5:8" ht="12.75">
      <c r="E26" s="13">
        <v>90</v>
      </c>
      <c r="F26" s="21"/>
      <c r="G26" s="20">
        <f t="shared" si="0"/>
        <v>0</v>
      </c>
      <c r="H26" s="5">
        <f t="shared" si="1"/>
      </c>
    </row>
    <row r="27" spans="5:8" ht="12.75">
      <c r="E27" s="11">
        <v>105</v>
      </c>
      <c r="F27" s="21"/>
      <c r="G27" s="20">
        <f t="shared" si="0"/>
        <v>0</v>
      </c>
      <c r="H27" s="5">
        <f t="shared" si="1"/>
      </c>
    </row>
    <row r="28" spans="5:8" ht="12.75">
      <c r="E28" s="11">
        <v>120</v>
      </c>
      <c r="F28" s="21"/>
      <c r="G28" s="20">
        <f t="shared" si="0"/>
        <v>0</v>
      </c>
      <c r="H28" s="5">
        <f t="shared" si="1"/>
      </c>
    </row>
    <row r="29" spans="5:8" ht="12.75">
      <c r="E29" s="11"/>
      <c r="F29" s="21"/>
      <c r="G29" s="20"/>
      <c r="H29" s="5"/>
    </row>
    <row r="30" spans="5:8" ht="12.75">
      <c r="E30" s="11"/>
      <c r="F30" s="21"/>
      <c r="G30" s="20"/>
      <c r="H30" s="5"/>
    </row>
    <row r="31" spans="5:8" ht="12.75">
      <c r="E31" s="11"/>
      <c r="F31" s="21"/>
      <c r="G31" s="20"/>
      <c r="H31" s="5"/>
    </row>
    <row r="32" spans="5:8" ht="12.75">
      <c r="E32" s="11"/>
      <c r="F32" s="21"/>
      <c r="G32" s="20"/>
      <c r="H32" s="5"/>
    </row>
    <row r="33" spans="5:8" ht="12.75">
      <c r="E33" s="11"/>
      <c r="F33" s="21"/>
      <c r="G33" s="20"/>
      <c r="H33" s="5"/>
    </row>
    <row r="34" spans="5:8" ht="12.75">
      <c r="E34" s="11"/>
      <c r="F34" s="21"/>
      <c r="G34" s="20"/>
      <c r="H34" s="5"/>
    </row>
    <row r="35" spans="5:8" ht="13.5" thickBot="1">
      <c r="E35" s="12"/>
      <c r="F35" s="22"/>
      <c r="G35" s="25"/>
      <c r="H35" s="6"/>
    </row>
    <row r="39" spans="4:5" ht="12.75">
      <c r="D39" s="26"/>
      <c r="E39" s="26"/>
    </row>
    <row r="40" ht="12.75">
      <c r="E40" s="14"/>
    </row>
    <row r="42" spans="13:14" ht="16.5" customHeight="1" thickBot="1">
      <c r="M42" s="37" t="s">
        <v>18</v>
      </c>
      <c r="N42" s="37"/>
    </row>
    <row r="43" spans="13:14" ht="12.75">
      <c r="M43" s="15" t="s">
        <v>12</v>
      </c>
      <c r="N43" s="16" t="s">
        <v>17</v>
      </c>
    </row>
    <row r="44" spans="13:14" ht="13.5" thickBot="1">
      <c r="M44" s="17" t="e">
        <f>AVERAGE(H17:H35)</f>
        <v>#DIV/0!</v>
      </c>
      <c r="N44" s="18" t="e">
        <f>((AVERAGE(H17:H35))*3600*1000)</f>
        <v>#DIV/0!</v>
      </c>
    </row>
  </sheetData>
  <sheetProtection/>
  <mergeCells count="16">
    <mergeCell ref="C4:O6"/>
    <mergeCell ref="B11:C11"/>
    <mergeCell ref="B12:C12"/>
    <mergeCell ref="B13:C13"/>
    <mergeCell ref="B14:C14"/>
    <mergeCell ref="B15:C15"/>
    <mergeCell ref="K23:L23"/>
    <mergeCell ref="K24:L24"/>
    <mergeCell ref="K25:L25"/>
    <mergeCell ref="M42:N42"/>
    <mergeCell ref="B16:C16"/>
    <mergeCell ref="J18:K18"/>
    <mergeCell ref="K19:L19"/>
    <mergeCell ref="K20:L20"/>
    <mergeCell ref="K21:L21"/>
    <mergeCell ref="K22:L22"/>
  </mergeCells>
  <printOptions/>
  <pageMargins left="0.787401575" right="0.787401575" top="0.984251969" bottom="0.984251969" header="0.4921259845" footer="0.4921259845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Tranchet</dc:creator>
  <cp:keywords/>
  <dc:description/>
  <cp:lastModifiedBy>Benoit GENTIL</cp:lastModifiedBy>
  <cp:lastPrinted>2015-04-28T14:13:51Z</cp:lastPrinted>
  <dcterms:created xsi:type="dcterms:W3CDTF">2002-05-22T08:37:42Z</dcterms:created>
  <dcterms:modified xsi:type="dcterms:W3CDTF">2019-05-17T07:38:56Z</dcterms:modified>
  <cp:category/>
  <cp:version/>
  <cp:contentType/>
  <cp:contentStatus/>
</cp:coreProperties>
</file>